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The Bridge 1988" sheetId="1" r:id="rId4"/>
    <sheet state="visible" name="2_MaskMake" sheetId="2" r:id="rId5"/>
    <sheet state="visible" name="3_Project Scheduling" sheetId="3" r:id="rId6"/>
    <sheet state="visible" name="4_What If Analysis" sheetId="4" r:id="rId7"/>
    <sheet state="visible" name="5_Scoring Model" sheetId="5" r:id="rId8"/>
  </sheets>
  <definedNames/>
  <calcPr/>
</workbook>
</file>

<file path=xl/sharedStrings.xml><?xml version="1.0" encoding="utf-8"?>
<sst xmlns="http://schemas.openxmlformats.org/spreadsheetml/2006/main" count="106" uniqueCount="84">
  <si>
    <t>Part a: Key Challenges</t>
  </si>
  <si>
    <t>Unfamiliar customer tastes</t>
  </si>
  <si>
    <t>Lack of a demand forecast</t>
  </si>
  <si>
    <t>Part b: Linear Programng Model</t>
  </si>
  <si>
    <t>Beef (b)</t>
  </si>
  <si>
    <t>Fish (f)</t>
  </si>
  <si>
    <t>Total</t>
  </si>
  <si>
    <t>Meals</t>
  </si>
  <si>
    <t>Time to Prepare (Minutes)</t>
  </si>
  <si>
    <t>Total Time (Hours)</t>
  </si>
  <si>
    <t>Profit per Unit</t>
  </si>
  <si>
    <t>Total profit</t>
  </si>
  <si>
    <t>Maximize total profit</t>
  </si>
  <si>
    <t>Max Z = 16b + 12f</t>
  </si>
  <si>
    <t xml:space="preserve"> Subject to;</t>
  </si>
  <si>
    <t>Constraints</t>
  </si>
  <si>
    <t>Total Meals (b+f)</t>
  </si>
  <si>
    <t>≤</t>
  </si>
  <si>
    <t>Total Time (Hours) (bt + ft)</t>
  </si>
  <si>
    <t>Beef Meals (b/(b+f))</t>
  </si>
  <si>
    <t>≥</t>
  </si>
  <si>
    <t>Fish Meals (f/(b+f)</t>
  </si>
  <si>
    <t>Non-Negativity</t>
  </si>
  <si>
    <t>Beef Meals (b)</t>
  </si>
  <si>
    <t>Fish Meals (f)</t>
  </si>
  <si>
    <t>Part c: Graphical Solution</t>
  </si>
  <si>
    <t>Beef hours (bh)</t>
  </si>
  <si>
    <t>Fish hours (fh)</t>
  </si>
  <si>
    <t>Total Hours (th)</t>
  </si>
  <si>
    <t>Beef profit (bp)</t>
  </si>
  <si>
    <t>Fish profit (fp)</t>
  </si>
  <si>
    <t>Part d:</t>
  </si>
  <si>
    <r>
      <rPr>
        <rFont val="Calibri"/>
        <color rgb="FF000000"/>
        <sz val="11.0"/>
      </rPr>
      <t xml:space="preserve">If Brendan and Maeve increased menu price on the fish meals so that the profit for both meals was the same, their overall profit would increase to </t>
    </r>
    <r>
      <rPr>
        <rFont val="Calibri"/>
        <color rgb="FF000000"/>
        <sz val="11.0"/>
      </rPr>
      <t>€ 960 for all production levels subject to the constraints.</t>
    </r>
  </si>
  <si>
    <t>Part e:</t>
  </si>
  <si>
    <r>
      <rPr>
        <rFont val="Calibri"/>
        <color rgb="FF000000"/>
        <sz val="11.0"/>
      </rPr>
      <t xml:space="preserve">Staff reduction by 5 hours (From 20hrs to 15hrs) would reduce their profit to </t>
    </r>
    <r>
      <rPr>
        <rFont val="Calibri"/>
        <color rgb="FF000000"/>
        <sz val="11.0"/>
      </rPr>
      <t>€ 720.</t>
    </r>
  </si>
  <si>
    <t>Part f:</t>
  </si>
  <si>
    <t>Increasing the number of customers purchasing beef to at least 20% would not have any impact on Brendan an Maeve's meal preparation plan because the current optimal solution is already within this limit.</t>
  </si>
  <si>
    <t>Part g:</t>
  </si>
  <si>
    <t xml:space="preserve">They should not make these investment because despite increase in the demand other contraints like labour hours will not allow Brendan and Maeve to benefit from additional sales volumes. </t>
  </si>
  <si>
    <t>Part h:</t>
  </si>
  <si>
    <r>
      <rPr>
        <rFont val="Calibri"/>
        <color rgb="FF000000"/>
        <sz val="11.0"/>
      </rPr>
      <t xml:space="preserve">Raising the price of fish to </t>
    </r>
    <r>
      <rPr>
        <rFont val="Calibri"/>
        <color rgb="FF000000"/>
        <sz val="11.0"/>
      </rPr>
      <t>€ 14 would be acceptable by Brendan because it would increase the total profit by € 80 under the current recommended number of meals.</t>
    </r>
  </si>
  <si>
    <t>Route</t>
  </si>
  <si>
    <t>Distance</t>
  </si>
  <si>
    <t>1,2,8,10,11</t>
  </si>
  <si>
    <t>=2+4+2+7</t>
  </si>
  <si>
    <t>Activity</t>
  </si>
  <si>
    <t>Immediate predecessor</t>
  </si>
  <si>
    <t>Optimistic</t>
  </si>
  <si>
    <t>Most probable</t>
  </si>
  <si>
    <t>Pessimistic</t>
  </si>
  <si>
    <r>
      <rPr>
        <rFont val="Calibri"/>
        <b/>
        <color rgb="FF000000"/>
        <sz val="11.0"/>
      </rPr>
      <t>Expected Time (</t>
    </r>
    <r>
      <rPr>
        <rFont val="Calibri"/>
        <b/>
        <color rgb="FF000000"/>
        <sz val="11.0"/>
      </rPr>
      <t>µ)</t>
    </r>
  </si>
  <si>
    <t>Variance</t>
  </si>
  <si>
    <t>Standard Deviation</t>
  </si>
  <si>
    <t>A</t>
  </si>
  <si>
    <t>-</t>
  </si>
  <si>
    <t>H</t>
  </si>
  <si>
    <t>B</t>
  </si>
  <si>
    <t>C</t>
  </si>
  <si>
    <t>A, B</t>
  </si>
  <si>
    <t>D</t>
  </si>
  <si>
    <t>E</t>
  </si>
  <si>
    <t>F</t>
  </si>
  <si>
    <t>G</t>
  </si>
  <si>
    <t>D, F</t>
  </si>
  <si>
    <t>I</t>
  </si>
  <si>
    <t>E, G, H</t>
  </si>
  <si>
    <t>Critical activities</t>
  </si>
  <si>
    <t>A, D, H, I</t>
  </si>
  <si>
    <t>Expected time to complete project</t>
  </si>
  <si>
    <t>Days</t>
  </si>
  <si>
    <t>Probability that the problem can be completed in 25 days or fewer.</t>
  </si>
  <si>
    <t>Expected duration</t>
  </si>
  <si>
    <t>Variance (critical Path)</t>
  </si>
  <si>
    <t>Standard deviation (Critical Path)</t>
  </si>
  <si>
    <t>Z-value</t>
  </si>
  <si>
    <t>P (Z)</t>
  </si>
  <si>
    <t>What-If Analysis</t>
  </si>
  <si>
    <t>What-if analysis is the process of changing different variables in a mathematical model to see how the changes affect the final outcome. This involves increasing or reducing the different input variables.</t>
  </si>
  <si>
    <t>Scoring Model Steps</t>
  </si>
  <si>
    <r>
      <rPr>
        <rFont val="Calibri"/>
        <color rgb="FF000000"/>
        <sz val="11.0"/>
      </rPr>
      <t>Step</t>
    </r>
    <r>
      <rPr>
        <rFont val="Calibri"/>
        <color rgb="FF000000"/>
        <sz val="11.0"/>
      </rPr>
      <t xml:space="preserve"> 1: Identify ideal inputs</t>
    </r>
  </si>
  <si>
    <r>
      <rPr>
        <rFont val="Calibri"/>
        <color rgb="FF000000"/>
        <sz val="11.0"/>
      </rPr>
      <t>Step</t>
    </r>
    <r>
      <rPr>
        <rFont val="Calibri"/>
        <color rgb="FF000000"/>
        <sz val="11.0"/>
      </rPr>
      <t xml:space="preserve"> 2: List the constraints that would affect the model</t>
    </r>
  </si>
  <si>
    <r>
      <rPr>
        <rFont val="Calibri"/>
        <color rgb="FF000000"/>
        <sz val="11.0"/>
      </rPr>
      <t>Step</t>
    </r>
    <r>
      <rPr>
        <rFont val="Calibri"/>
        <color rgb="FF000000"/>
        <sz val="11.0"/>
      </rPr>
      <t xml:space="preserve"> 3: Assign different values to the contraints</t>
    </r>
  </si>
  <si>
    <r>
      <rPr>
        <rFont val="Calibri"/>
        <color rgb="FF000000"/>
        <sz val="11.0"/>
      </rPr>
      <t>Step</t>
    </r>
    <r>
      <rPr>
        <rFont val="Calibri"/>
        <color rgb="FF000000"/>
        <sz val="11.0"/>
      </rPr>
      <t xml:space="preserve"> 4: Set a threshold for the required outcome</t>
    </r>
  </si>
  <si>
    <r>
      <rPr>
        <rFont val="Calibri"/>
        <color rgb="FF000000"/>
        <sz val="11.0"/>
      </rPr>
      <t>Step</t>
    </r>
    <r>
      <rPr>
        <rFont val="Calibri"/>
        <color rgb="FF000000"/>
        <sz val="11.0"/>
      </rPr>
      <t xml:space="preserve"> 5: Revisit the lead scoring model and make changes where necessary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</si>
</sst>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[$€-2]\ * #,##0.00_);_([$€-2]\ * \(#,##0.00\);_([$€-2]\ * &quot;-&quot;??_);_(@_)"/>
    <numFmt numFmtId="165" formatCode="0.00000"/>
    <numFmt numFmtId="166" formatCode="0.000"/>
  </numFmts>
  <fonts count="2">
    <font>
      <sz val="11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F0000"/>
        <bgColor rgb="FFFF00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164" xfId="0" applyFont="1" applyNumberFormat="1"/>
    <xf borderId="0" fillId="0" fontId="1" numFmtId="164" xfId="0" applyFont="1" applyNumberFormat="1"/>
    <xf borderId="0" fillId="0" fontId="0" numFmtId="0" xfId="0" applyFont="1"/>
    <xf borderId="0" fillId="0" fontId="0" numFmtId="9" xfId="0" applyFont="1" applyNumberFormat="1"/>
    <xf borderId="1" fillId="0" fontId="0" numFmtId="0" xfId="0" applyBorder="1" applyFont="1"/>
    <xf borderId="1" fillId="2" fontId="0" numFmtId="0" xfId="0" applyBorder="1" applyFill="1" applyFont="1"/>
    <xf borderId="1" fillId="3" fontId="0" numFmtId="1" xfId="0" applyBorder="1" applyFill="1" applyFont="1" applyNumberFormat="1"/>
    <xf borderId="1" fillId="2" fontId="0" numFmtId="164" xfId="0" applyBorder="1" applyFont="1" applyNumberFormat="1"/>
    <xf borderId="1" fillId="3" fontId="0" numFmtId="164" xfId="0" applyBorder="1" applyFont="1" applyNumberFormat="1"/>
    <xf borderId="0" fillId="0" fontId="0" numFmtId="0" xfId="0" applyAlignment="1" applyFont="1">
      <alignment horizontal="left" shrinkToFit="0" wrapText="1"/>
    </xf>
    <xf borderId="0" fillId="0" fontId="0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2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0" numFmtId="0" xfId="0" applyAlignment="1" applyBorder="1" applyFont="1">
      <alignment horizontal="center"/>
    </xf>
    <xf quotePrefix="1"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1" numFmtId="0" xfId="0" applyAlignment="1" applyBorder="1" applyFont="1">
      <alignment horizontal="center" shrinkToFit="0" wrapText="1"/>
    </xf>
    <xf borderId="9" fillId="0" fontId="1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 shrinkToFit="0" wrapText="1"/>
    </xf>
    <xf borderId="11" fillId="0" fontId="0" numFmtId="0" xfId="0" applyAlignment="1" applyBorder="1" applyFont="1">
      <alignment horizontal="center"/>
    </xf>
    <xf quotePrefix="1" borderId="0" fillId="0" fontId="0" numFmtId="0" xfId="0" applyAlignment="1" applyFont="1">
      <alignment horizontal="center"/>
    </xf>
    <xf borderId="0" fillId="0" fontId="0" numFmtId="0" xfId="0" applyAlignment="1" applyFont="1">
      <alignment horizontal="center"/>
    </xf>
    <xf borderId="0" fillId="0" fontId="0" numFmtId="2" xfId="0" applyAlignment="1" applyFont="1" applyNumberFormat="1">
      <alignment horizontal="center"/>
    </xf>
    <xf borderId="12" fillId="0" fontId="0" numFmtId="2" xfId="0" applyAlignment="1" applyBorder="1" applyFont="1" applyNumberFormat="1">
      <alignment horizontal="center"/>
    </xf>
    <xf borderId="1" fillId="2" fontId="0" numFmtId="2" xfId="0" applyAlignment="1" applyBorder="1" applyFont="1" applyNumberFormat="1">
      <alignment horizontal="center"/>
    </xf>
    <xf borderId="1" fillId="2" fontId="1" numFmtId="0" xfId="0" applyAlignment="1" applyBorder="1" applyFont="1">
      <alignment horizontal="center"/>
    </xf>
    <xf borderId="1" fillId="0" fontId="0" numFmtId="2" xfId="0" applyAlignment="1" applyBorder="1" applyFont="1" applyNumberFormat="1">
      <alignment horizontal="center"/>
    </xf>
    <xf borderId="1" fillId="0" fontId="1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6" fillId="0" fontId="0" numFmtId="2" xfId="0" applyAlignment="1" applyBorder="1" applyFont="1" applyNumberFormat="1">
      <alignment horizontal="center"/>
    </xf>
    <xf borderId="7" fillId="0" fontId="0" numFmtId="2" xfId="0" applyAlignment="1" applyBorder="1" applyFont="1" applyNumberFormat="1">
      <alignment horizontal="center"/>
    </xf>
    <xf borderId="1" fillId="0" fontId="0" numFmtId="0" xfId="0" applyAlignment="1" applyBorder="1" applyFont="1">
      <alignment horizontal="center"/>
    </xf>
    <xf borderId="0" fillId="0" fontId="0" numFmtId="2" xfId="0" applyFont="1" applyNumberFormat="1"/>
    <xf borderId="0" fillId="0" fontId="0" numFmtId="165" xfId="0" applyFont="1" applyNumberFormat="1"/>
    <xf borderId="0" fillId="0" fontId="1" numFmtId="10" xfId="0" applyFont="1" applyNumberFormat="1"/>
    <xf borderId="0" fillId="0" fontId="0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Profit Maximization feasible Region</a:t>
            </a:r>
          </a:p>
        </c:rich>
      </c:tx>
      <c:overlay val="0"/>
    </c:title>
    <c:plotArea>
      <c:layout/>
      <c:scatterChart>
        <c:scatterStyle val="lineMarker"/>
        <c:varyColors val="0"/>
        <c:ser>
          <c:idx val="0"/>
          <c:order val="0"/>
          <c:tx>
            <c:strRef>
              <c:f>'1_The Bridge 1988'!$B$30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xVal>
            <c:numRef>
              <c:f>'1_The Bridge 1988'!$C$31:$BK$31</c:f>
            </c:numRef>
          </c:xVal>
          <c:yVal>
            <c:numRef>
              <c:f>'1_The Bridge 1988'!$C$30:$BK$30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45398"/>
        <c:axId val="2040611222"/>
      </c:scatterChart>
      <c:valAx>
        <c:axId val="6028453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Fish (f)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40611222"/>
      </c:valAx>
      <c:valAx>
        <c:axId val="20406112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 sz="1000">
                    <a:solidFill>
                      <a:srgbClr val="000000"/>
                    </a:solidFill>
                    <a:latin typeface="+mn-lt"/>
                  </a:rPr>
                  <a:t>Beef (b)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02845398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37</xdr:row>
      <xdr:rowOff>171450</xdr:rowOff>
    </xdr:from>
    <xdr:ext cx="5667375" cy="34575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0</xdr:colOff>
      <xdr:row>9</xdr:row>
      <xdr:rowOff>0</xdr:rowOff>
    </xdr:from>
    <xdr:ext cx="1228725" cy="609600"/>
    <xdr:cxnSp macro="">
      <xdr:nvCxnSpPr>
        <xdr:cNvPr id="5" name="Straight Arrow Connector 4"/>
        <xdr:cNvCxnSpPr/>
      </xdr:nvCxnSpPr>
      <xdr:spPr>
        <a:xfrm>
          <a:off x="4238625" y="2857500"/>
          <a:ext cx="2447925" cy="581025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13</xdr:col>
      <xdr:colOff>0</xdr:colOff>
      <xdr:row>14</xdr:row>
      <xdr:rowOff>0</xdr:rowOff>
    </xdr:from>
    <xdr:ext cx="1228725" cy="609600"/>
    <xdr:cxnSp macro="">
      <xdr:nvCxnSpPr>
        <xdr:cNvPr id="7" name="Straight Arrow Connector 6"/>
        <xdr:cNvCxnSpPr/>
      </xdr:nvCxnSpPr>
      <xdr:spPr>
        <a:xfrm flipV="1">
          <a:off x="4238625" y="3810000"/>
          <a:ext cx="2447925" cy="581026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12</xdr:col>
      <xdr:colOff>695325</xdr:colOff>
      <xdr:row>8</xdr:row>
      <xdr:rowOff>0</xdr:rowOff>
    </xdr:from>
    <xdr:ext cx="847725" cy="9525"/>
    <xdr:cxnSp macro="">
      <xdr:nvCxnSpPr>
        <xdr:cNvPr id="9" name="Straight Arrow Connector 8"/>
        <xdr:cNvCxnSpPr/>
      </xdr:nvCxnSpPr>
      <xdr:spPr>
        <a:xfrm>
          <a:off x="4229100" y="2667000"/>
          <a:ext cx="4295775" cy="9525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13</xdr:col>
      <xdr:colOff>0</xdr:colOff>
      <xdr:row>8</xdr:row>
      <xdr:rowOff>180975</xdr:rowOff>
    </xdr:from>
    <xdr:ext cx="1219200" cy="1838325"/>
    <xdr:cxnSp macro="">
      <xdr:nvCxnSpPr>
        <xdr:cNvPr id="13" name="Straight Arrow Connector 12"/>
        <xdr:cNvCxnSpPr/>
      </xdr:nvCxnSpPr>
      <xdr:spPr>
        <a:xfrm flipV="1">
          <a:off x="4238625" y="2847975"/>
          <a:ext cx="2438400" cy="1733551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13</xdr:col>
      <xdr:colOff>0</xdr:colOff>
      <xdr:row>18</xdr:row>
      <xdr:rowOff>0</xdr:rowOff>
    </xdr:from>
    <xdr:ext cx="1228725" cy="0"/>
    <xdr:cxnSp macro="">
      <xdr:nvCxnSpPr>
        <xdr:cNvPr id="18" name="Straight Arrow Connector 17"/>
        <xdr:cNvCxnSpPr/>
      </xdr:nvCxnSpPr>
      <xdr:spPr>
        <a:xfrm flipV="1">
          <a:off x="4238625" y="4572000"/>
          <a:ext cx="4276725" cy="1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18</xdr:col>
      <xdr:colOff>0</xdr:colOff>
      <xdr:row>8</xdr:row>
      <xdr:rowOff>0</xdr:rowOff>
    </xdr:from>
    <xdr:ext cx="1219200" cy="9525"/>
    <xdr:cxnSp macro="">
      <xdr:nvCxnSpPr>
        <xdr:cNvPr id="20" name="Straight Arrow Connector 19"/>
        <xdr:cNvCxnSpPr/>
      </xdr:nvCxnSpPr>
      <xdr:spPr>
        <a:xfrm flipV="1">
          <a:off x="10334625" y="2667000"/>
          <a:ext cx="1219200" cy="9525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18</xdr:col>
      <xdr:colOff>9525</xdr:colOff>
      <xdr:row>13</xdr:row>
      <xdr:rowOff>0</xdr:rowOff>
    </xdr:from>
    <xdr:ext cx="1219200" cy="9525"/>
    <xdr:cxnSp macro="">
      <xdr:nvCxnSpPr>
        <xdr:cNvPr id="22" name="Straight Arrow Connector 21"/>
        <xdr:cNvCxnSpPr/>
      </xdr:nvCxnSpPr>
      <xdr:spPr>
        <a:xfrm flipV="1">
          <a:off x="8515350" y="3619500"/>
          <a:ext cx="1219200" cy="9525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17</xdr:col>
      <xdr:colOff>600075</xdr:colOff>
      <xdr:row>3</xdr:row>
      <xdr:rowOff>0</xdr:rowOff>
    </xdr:from>
    <xdr:ext cx="3314700" cy="1000125"/>
    <xdr:cxnSp macro="">
      <xdr:nvCxnSpPr>
        <xdr:cNvPr id="24" name="Straight Arrow Connector 23"/>
        <xdr:cNvCxnSpPr/>
      </xdr:nvCxnSpPr>
      <xdr:spPr>
        <a:xfrm flipV="1">
          <a:off x="10325100" y="1714500"/>
          <a:ext cx="4286250" cy="952500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23</xdr:col>
      <xdr:colOff>0</xdr:colOff>
      <xdr:row>4</xdr:row>
      <xdr:rowOff>0</xdr:rowOff>
    </xdr:from>
    <xdr:ext cx="1219200" cy="1800225"/>
    <xdr:cxnSp macro="">
      <xdr:nvCxnSpPr>
        <xdr:cNvPr id="26" name="Straight Arrow Connector 25"/>
        <xdr:cNvCxnSpPr/>
      </xdr:nvCxnSpPr>
      <xdr:spPr>
        <a:xfrm flipV="1">
          <a:off x="13382625" y="1905001"/>
          <a:ext cx="1219200" cy="1714499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18</xdr:col>
      <xdr:colOff>0</xdr:colOff>
      <xdr:row>18</xdr:row>
      <xdr:rowOff>0</xdr:rowOff>
    </xdr:from>
    <xdr:ext cx="3524250" cy="0"/>
    <xdr:cxnSp macro="">
      <xdr:nvCxnSpPr>
        <xdr:cNvPr id="28" name="Straight Arrow Connector 27"/>
        <xdr:cNvCxnSpPr/>
      </xdr:nvCxnSpPr>
      <xdr:spPr>
        <a:xfrm>
          <a:off x="10334625" y="4572000"/>
          <a:ext cx="4267200" cy="0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23</xdr:col>
      <xdr:colOff>9525</xdr:colOff>
      <xdr:row>8</xdr:row>
      <xdr:rowOff>0</xdr:rowOff>
    </xdr:from>
    <xdr:ext cx="1219200" cy="1819275"/>
    <xdr:cxnSp macro="">
      <xdr:nvCxnSpPr>
        <xdr:cNvPr id="30" name="Straight Arrow Connector 29"/>
        <xdr:cNvCxnSpPr/>
      </xdr:nvCxnSpPr>
      <xdr:spPr>
        <a:xfrm>
          <a:off x="11563350" y="2667000"/>
          <a:ext cx="1219200" cy="1733550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26</xdr:col>
      <xdr:colOff>152400</xdr:colOff>
      <xdr:row>4</xdr:row>
      <xdr:rowOff>0</xdr:rowOff>
    </xdr:from>
    <xdr:ext cx="0" cy="2600325"/>
    <xdr:cxnSp macro="">
      <xdr:nvCxnSpPr>
        <xdr:cNvPr id="32" name="Straight Arrow Connector 31"/>
        <xdr:cNvCxnSpPr/>
      </xdr:nvCxnSpPr>
      <xdr:spPr>
        <a:xfrm>
          <a:off x="13639800" y="962025"/>
          <a:ext cx="0" cy="2486025"/>
        </a:xfrm>
        <a:prstGeom prst="straightConnector1">
          <a:avLst/>
        </a:prstGeom>
        <a:ln cap="flat" cmpd="sng" w="6350" algn="ctr">
          <a:solidFill>
            <a:schemeClr val="dk1"/>
          </a:solidFill>
          <a:prstDash val="solid"/>
          <a:miter lim="800000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57"/>
    <col customWidth="1" min="2" max="2" width="30.0"/>
    <col customWidth="1" min="3" max="3" width="9.43"/>
    <col customWidth="1" min="4" max="63" width="8.71"/>
  </cols>
  <sheetData>
    <row r="2">
      <c r="B2" s="1" t="s">
        <v>0</v>
      </c>
    </row>
    <row r="3">
      <c r="B3" t="s">
        <v>1</v>
      </c>
    </row>
    <row r="4">
      <c r="B4" t="s">
        <v>2</v>
      </c>
    </row>
    <row r="6">
      <c r="B6" s="1" t="s">
        <v>3</v>
      </c>
    </row>
    <row r="7">
      <c r="C7" s="1" t="s">
        <v>4</v>
      </c>
      <c r="D7" s="1" t="s">
        <v>5</v>
      </c>
      <c r="E7" s="1" t="s">
        <v>6</v>
      </c>
    </row>
    <row r="8">
      <c r="B8" t="s">
        <v>7</v>
      </c>
      <c r="C8">
        <v>20.0</v>
      </c>
      <c r="D8">
        <v>40.0</v>
      </c>
      <c r="E8" s="1" t="str">
        <f>SUM(C8:D8)</f>
        <v>60</v>
      </c>
    </row>
    <row r="9">
      <c r="B9" t="s">
        <v>8</v>
      </c>
      <c r="C9">
        <v>30.0</v>
      </c>
      <c r="D9">
        <v>15.0</v>
      </c>
      <c r="E9" s="1"/>
    </row>
    <row r="10">
      <c r="B10" t="s">
        <v>9</v>
      </c>
      <c r="C10" t="str">
        <f t="shared" ref="C10:D10" si="1">C8*C9/60</f>
        <v>10</v>
      </c>
      <c r="D10" t="str">
        <f t="shared" si="1"/>
        <v>10</v>
      </c>
      <c r="E10" s="1" t="str">
        <f>SUM(C10:D10)</f>
        <v>20</v>
      </c>
    </row>
    <row r="11">
      <c r="E11" s="1"/>
    </row>
    <row r="12">
      <c r="B12" t="s">
        <v>10</v>
      </c>
      <c r="C12" s="2">
        <v>16.0</v>
      </c>
      <c r="D12" s="2">
        <v>12.0</v>
      </c>
      <c r="E12" s="1"/>
    </row>
    <row r="13">
      <c r="B13" t="s">
        <v>11</v>
      </c>
      <c r="C13" s="2" t="str">
        <f t="shared" ref="C13:D13" si="2">C8*C12</f>
        <v> €  320.00 </v>
      </c>
      <c r="D13" s="2" t="str">
        <f t="shared" si="2"/>
        <v> €  480.00 </v>
      </c>
      <c r="E13" s="3" t="str">
        <f>SUM(C13:D13)</f>
        <v> €  800.00 </v>
      </c>
    </row>
    <row r="15">
      <c r="B15" t="s">
        <v>12</v>
      </c>
      <c r="C15" t="s">
        <v>13</v>
      </c>
    </row>
    <row r="17">
      <c r="B17" t="s">
        <v>14</v>
      </c>
    </row>
    <row r="18">
      <c r="B18" s="1" t="s">
        <v>15</v>
      </c>
    </row>
    <row r="19">
      <c r="B19" t="s">
        <v>16</v>
      </c>
      <c r="C19" s="4" t="s">
        <v>17</v>
      </c>
      <c r="D19">
        <v>60.0</v>
      </c>
    </row>
    <row r="20">
      <c r="B20" t="s">
        <v>18</v>
      </c>
      <c r="C20" s="4" t="s">
        <v>17</v>
      </c>
      <c r="D20" t="str">
        <f>20</f>
        <v>20</v>
      </c>
    </row>
    <row r="21" ht="15.75" customHeight="1">
      <c r="B21" t="s">
        <v>19</v>
      </c>
      <c r="C21" s="4" t="s">
        <v>20</v>
      </c>
      <c r="D21" s="5">
        <v>0.1</v>
      </c>
    </row>
    <row r="22" ht="15.75" customHeight="1">
      <c r="B22" t="s">
        <v>21</v>
      </c>
      <c r="C22" s="4" t="s">
        <v>20</v>
      </c>
      <c r="D22" s="5" t="str">
        <f>3/5</f>
        <v>60%</v>
      </c>
    </row>
    <row r="23" ht="15.75" customHeight="1">
      <c r="C23" s="4"/>
      <c r="D23" s="5"/>
    </row>
    <row r="24" ht="15.75" customHeight="1">
      <c r="B24" s="1" t="s">
        <v>22</v>
      </c>
      <c r="C24" s="4"/>
      <c r="D24" s="5"/>
    </row>
    <row r="25" ht="15.75" customHeight="1">
      <c r="B25" t="s">
        <v>23</v>
      </c>
      <c r="C25" s="4" t="s">
        <v>20</v>
      </c>
      <c r="D25">
        <v>0.0</v>
      </c>
    </row>
    <row r="26" ht="15.75" customHeight="1">
      <c r="B26" t="s">
        <v>24</v>
      </c>
      <c r="C26" s="4" t="s">
        <v>20</v>
      </c>
      <c r="D26">
        <v>0.0</v>
      </c>
    </row>
    <row r="27" ht="15.75" customHeight="1"/>
    <row r="28" ht="15.75" customHeight="1">
      <c r="B28" s="1" t="s">
        <v>25</v>
      </c>
    </row>
    <row r="29" ht="15.75" customHeight="1"/>
    <row r="30" ht="15.75" customHeight="1">
      <c r="B30" s="6" t="s">
        <v>4</v>
      </c>
      <c r="C30" s="6">
        <v>0.0</v>
      </c>
      <c r="D30" s="6">
        <v>1.0</v>
      </c>
      <c r="E30" s="6">
        <v>2.0</v>
      </c>
      <c r="F30" s="6">
        <v>3.0</v>
      </c>
      <c r="G30" s="6">
        <v>4.0</v>
      </c>
      <c r="H30" s="6">
        <v>5.0</v>
      </c>
      <c r="I30" s="6">
        <v>6.0</v>
      </c>
      <c r="J30" s="6">
        <v>7.0</v>
      </c>
      <c r="K30" s="6">
        <v>8.0</v>
      </c>
      <c r="L30" s="6">
        <v>9.0</v>
      </c>
      <c r="M30" s="6">
        <v>10.0</v>
      </c>
      <c r="N30" s="6">
        <v>11.0</v>
      </c>
      <c r="O30" s="6">
        <v>12.0</v>
      </c>
      <c r="P30" s="6">
        <v>13.0</v>
      </c>
      <c r="Q30" s="6">
        <v>14.0</v>
      </c>
      <c r="R30" s="6">
        <v>15.0</v>
      </c>
      <c r="S30" s="6">
        <v>16.0</v>
      </c>
      <c r="T30" s="6">
        <v>17.0</v>
      </c>
      <c r="U30" s="6">
        <v>18.0</v>
      </c>
      <c r="V30" s="6">
        <v>19.0</v>
      </c>
      <c r="W30" s="6">
        <v>20.0</v>
      </c>
      <c r="X30" s="6">
        <v>21.0</v>
      </c>
      <c r="Y30" s="6">
        <v>22.0</v>
      </c>
      <c r="Z30" s="6">
        <v>23.0</v>
      </c>
      <c r="AA30" s="6">
        <v>24.0</v>
      </c>
      <c r="AB30" s="6">
        <v>25.0</v>
      </c>
      <c r="AC30" s="6">
        <v>26.0</v>
      </c>
      <c r="AD30" s="6">
        <v>27.0</v>
      </c>
      <c r="AE30" s="6">
        <v>28.0</v>
      </c>
      <c r="AF30" s="6">
        <v>29.0</v>
      </c>
      <c r="AG30" s="6">
        <v>30.0</v>
      </c>
      <c r="AH30" s="6">
        <v>31.0</v>
      </c>
      <c r="AI30" s="6">
        <v>32.0</v>
      </c>
      <c r="AJ30" s="6">
        <v>33.0</v>
      </c>
      <c r="AK30" s="6">
        <v>34.0</v>
      </c>
      <c r="AL30" s="6">
        <v>35.0</v>
      </c>
      <c r="AM30" s="6">
        <v>36.0</v>
      </c>
      <c r="AN30" s="6">
        <v>37.0</v>
      </c>
      <c r="AO30" s="6">
        <v>38.0</v>
      </c>
      <c r="AP30" s="6">
        <v>39.0</v>
      </c>
      <c r="AQ30" s="6">
        <v>40.0</v>
      </c>
      <c r="AR30" s="6">
        <v>41.0</v>
      </c>
      <c r="AS30" s="6">
        <v>42.0</v>
      </c>
      <c r="AT30" s="6">
        <v>43.0</v>
      </c>
      <c r="AU30" s="6">
        <v>44.0</v>
      </c>
      <c r="AV30" s="6">
        <v>45.0</v>
      </c>
      <c r="AW30" s="6">
        <v>46.0</v>
      </c>
      <c r="AX30" s="6">
        <v>47.0</v>
      </c>
      <c r="AY30" s="6">
        <v>48.0</v>
      </c>
      <c r="AZ30" s="6">
        <v>49.0</v>
      </c>
      <c r="BA30" s="6">
        <v>50.0</v>
      </c>
      <c r="BB30" s="6">
        <v>51.0</v>
      </c>
      <c r="BC30" s="6">
        <v>52.0</v>
      </c>
      <c r="BD30" s="6">
        <v>53.0</v>
      </c>
      <c r="BE30" s="6">
        <v>54.0</v>
      </c>
      <c r="BF30" s="6">
        <v>55.0</v>
      </c>
      <c r="BG30" s="6">
        <v>56.0</v>
      </c>
      <c r="BH30" s="6">
        <v>57.0</v>
      </c>
      <c r="BI30" s="6">
        <v>58.0</v>
      </c>
      <c r="BJ30" s="6">
        <v>59.0</v>
      </c>
      <c r="BK30" s="6">
        <v>60.0</v>
      </c>
    </row>
    <row r="31" ht="15.75" customHeight="1">
      <c r="B31" s="6" t="s">
        <v>5</v>
      </c>
      <c r="C31" s="6" t="str">
        <f t="shared" ref="C31:BK31" si="3">60-C30</f>
        <v>60</v>
      </c>
      <c r="D31" s="6" t="str">
        <f t="shared" si="3"/>
        <v>59</v>
      </c>
      <c r="E31" s="6" t="str">
        <f t="shared" si="3"/>
        <v>58</v>
      </c>
      <c r="F31" s="6" t="str">
        <f t="shared" si="3"/>
        <v>57</v>
      </c>
      <c r="G31" s="6" t="str">
        <f t="shared" si="3"/>
        <v>56</v>
      </c>
      <c r="H31" s="6" t="str">
        <f t="shared" si="3"/>
        <v>55</v>
      </c>
      <c r="I31" s="6" t="str">
        <f t="shared" si="3"/>
        <v>54</v>
      </c>
      <c r="J31" s="6" t="str">
        <f t="shared" si="3"/>
        <v>53</v>
      </c>
      <c r="K31" s="6" t="str">
        <f t="shared" si="3"/>
        <v>52</v>
      </c>
      <c r="L31" s="6" t="str">
        <f t="shared" si="3"/>
        <v>51</v>
      </c>
      <c r="M31" s="6" t="str">
        <f t="shared" si="3"/>
        <v>50</v>
      </c>
      <c r="N31" s="6" t="str">
        <f t="shared" si="3"/>
        <v>49</v>
      </c>
      <c r="O31" s="6" t="str">
        <f t="shared" si="3"/>
        <v>48</v>
      </c>
      <c r="P31" s="6" t="str">
        <f t="shared" si="3"/>
        <v>47</v>
      </c>
      <c r="Q31" s="6" t="str">
        <f t="shared" si="3"/>
        <v>46</v>
      </c>
      <c r="R31" s="6" t="str">
        <f t="shared" si="3"/>
        <v>45</v>
      </c>
      <c r="S31" s="6" t="str">
        <f t="shared" si="3"/>
        <v>44</v>
      </c>
      <c r="T31" s="6" t="str">
        <f t="shared" si="3"/>
        <v>43</v>
      </c>
      <c r="U31" s="6" t="str">
        <f t="shared" si="3"/>
        <v>42</v>
      </c>
      <c r="V31" s="6" t="str">
        <f t="shared" si="3"/>
        <v>41</v>
      </c>
      <c r="W31" s="6" t="str">
        <f t="shared" si="3"/>
        <v>40</v>
      </c>
      <c r="X31" s="6" t="str">
        <f t="shared" si="3"/>
        <v>39</v>
      </c>
      <c r="Y31" s="6" t="str">
        <f t="shared" si="3"/>
        <v>38</v>
      </c>
      <c r="Z31" s="6" t="str">
        <f t="shared" si="3"/>
        <v>37</v>
      </c>
      <c r="AA31" s="6" t="str">
        <f t="shared" si="3"/>
        <v>36</v>
      </c>
      <c r="AB31" s="6" t="str">
        <f t="shared" si="3"/>
        <v>35</v>
      </c>
      <c r="AC31" s="6" t="str">
        <f t="shared" si="3"/>
        <v>34</v>
      </c>
      <c r="AD31" s="6" t="str">
        <f t="shared" si="3"/>
        <v>33</v>
      </c>
      <c r="AE31" s="6" t="str">
        <f t="shared" si="3"/>
        <v>32</v>
      </c>
      <c r="AF31" s="6" t="str">
        <f t="shared" si="3"/>
        <v>31</v>
      </c>
      <c r="AG31" s="6" t="str">
        <f t="shared" si="3"/>
        <v>30</v>
      </c>
      <c r="AH31" s="6" t="str">
        <f t="shared" si="3"/>
        <v>29</v>
      </c>
      <c r="AI31" s="6" t="str">
        <f t="shared" si="3"/>
        <v>28</v>
      </c>
      <c r="AJ31" s="6" t="str">
        <f t="shared" si="3"/>
        <v>27</v>
      </c>
      <c r="AK31" s="6" t="str">
        <f t="shared" si="3"/>
        <v>26</v>
      </c>
      <c r="AL31" s="6" t="str">
        <f t="shared" si="3"/>
        <v>25</v>
      </c>
      <c r="AM31" s="6" t="str">
        <f t="shared" si="3"/>
        <v>24</v>
      </c>
      <c r="AN31" s="6" t="str">
        <f t="shared" si="3"/>
        <v>23</v>
      </c>
      <c r="AO31" s="6" t="str">
        <f t="shared" si="3"/>
        <v>22</v>
      </c>
      <c r="AP31" s="6" t="str">
        <f t="shared" si="3"/>
        <v>21</v>
      </c>
      <c r="AQ31" s="6" t="str">
        <f t="shared" si="3"/>
        <v>20</v>
      </c>
      <c r="AR31" s="6" t="str">
        <f t="shared" si="3"/>
        <v>19</v>
      </c>
      <c r="AS31" s="6" t="str">
        <f t="shared" si="3"/>
        <v>18</v>
      </c>
      <c r="AT31" s="6" t="str">
        <f t="shared" si="3"/>
        <v>17</v>
      </c>
      <c r="AU31" s="6" t="str">
        <f t="shared" si="3"/>
        <v>16</v>
      </c>
      <c r="AV31" s="6" t="str">
        <f t="shared" si="3"/>
        <v>15</v>
      </c>
      <c r="AW31" s="6" t="str">
        <f t="shared" si="3"/>
        <v>14</v>
      </c>
      <c r="AX31" s="6" t="str">
        <f t="shared" si="3"/>
        <v>13</v>
      </c>
      <c r="AY31" s="6" t="str">
        <f t="shared" si="3"/>
        <v>12</v>
      </c>
      <c r="AZ31" s="6" t="str">
        <f t="shared" si="3"/>
        <v>11</v>
      </c>
      <c r="BA31" s="6" t="str">
        <f t="shared" si="3"/>
        <v>10</v>
      </c>
      <c r="BB31" s="6" t="str">
        <f t="shared" si="3"/>
        <v>9</v>
      </c>
      <c r="BC31" s="6" t="str">
        <f t="shared" si="3"/>
        <v>8</v>
      </c>
      <c r="BD31" s="6" t="str">
        <f t="shared" si="3"/>
        <v>7</v>
      </c>
      <c r="BE31" s="6" t="str">
        <f t="shared" si="3"/>
        <v>6</v>
      </c>
      <c r="BF31" s="6" t="str">
        <f t="shared" si="3"/>
        <v>5</v>
      </c>
      <c r="BG31" s="6" t="str">
        <f t="shared" si="3"/>
        <v>4</v>
      </c>
      <c r="BH31" s="6" t="str">
        <f t="shared" si="3"/>
        <v>3</v>
      </c>
      <c r="BI31" s="6" t="str">
        <f t="shared" si="3"/>
        <v>2</v>
      </c>
      <c r="BJ31" s="6" t="str">
        <f t="shared" si="3"/>
        <v>1</v>
      </c>
      <c r="BK31" s="6" t="str">
        <f t="shared" si="3"/>
        <v>0</v>
      </c>
    </row>
    <row r="32" ht="15.75" customHeight="1">
      <c r="B32" s="6" t="s">
        <v>26</v>
      </c>
      <c r="C32" s="7" t="str">
        <f t="shared" ref="C32:BK32" si="4">C30*$C$9/60</f>
        <v>0</v>
      </c>
      <c r="D32" s="7" t="str">
        <f t="shared" si="4"/>
        <v>0.5</v>
      </c>
      <c r="E32" s="7" t="str">
        <f t="shared" si="4"/>
        <v>1</v>
      </c>
      <c r="F32" s="7" t="str">
        <f t="shared" si="4"/>
        <v>1.5</v>
      </c>
      <c r="G32" s="7" t="str">
        <f t="shared" si="4"/>
        <v>2</v>
      </c>
      <c r="H32" s="7" t="str">
        <f t="shared" si="4"/>
        <v>2.5</v>
      </c>
      <c r="I32" s="7" t="str">
        <f t="shared" si="4"/>
        <v>3</v>
      </c>
      <c r="J32" s="7" t="str">
        <f t="shared" si="4"/>
        <v>3.5</v>
      </c>
      <c r="K32" s="7" t="str">
        <f t="shared" si="4"/>
        <v>4</v>
      </c>
      <c r="L32" s="7" t="str">
        <f t="shared" si="4"/>
        <v>4.5</v>
      </c>
      <c r="M32" s="7" t="str">
        <f t="shared" si="4"/>
        <v>5</v>
      </c>
      <c r="N32" s="7" t="str">
        <f t="shared" si="4"/>
        <v>5.5</v>
      </c>
      <c r="O32" s="7" t="str">
        <f t="shared" si="4"/>
        <v>6</v>
      </c>
      <c r="P32" s="7" t="str">
        <f t="shared" si="4"/>
        <v>6.5</v>
      </c>
      <c r="Q32" s="7" t="str">
        <f t="shared" si="4"/>
        <v>7</v>
      </c>
      <c r="R32" s="7" t="str">
        <f t="shared" si="4"/>
        <v>7.5</v>
      </c>
      <c r="S32" s="7" t="str">
        <f t="shared" si="4"/>
        <v>8</v>
      </c>
      <c r="T32" s="7" t="str">
        <f t="shared" si="4"/>
        <v>8.5</v>
      </c>
      <c r="U32" s="7" t="str">
        <f t="shared" si="4"/>
        <v>9</v>
      </c>
      <c r="V32" s="7" t="str">
        <f t="shared" si="4"/>
        <v>9.5</v>
      </c>
      <c r="W32" s="7" t="str">
        <f t="shared" si="4"/>
        <v>10</v>
      </c>
      <c r="X32" s="6" t="str">
        <f t="shared" si="4"/>
        <v>10.5</v>
      </c>
      <c r="Y32" s="6" t="str">
        <f t="shared" si="4"/>
        <v>11</v>
      </c>
      <c r="Z32" s="6" t="str">
        <f t="shared" si="4"/>
        <v>11.5</v>
      </c>
      <c r="AA32" s="6" t="str">
        <f t="shared" si="4"/>
        <v>12</v>
      </c>
      <c r="AB32" s="6" t="str">
        <f t="shared" si="4"/>
        <v>12.5</v>
      </c>
      <c r="AC32" s="6" t="str">
        <f t="shared" si="4"/>
        <v>13</v>
      </c>
      <c r="AD32" s="6" t="str">
        <f t="shared" si="4"/>
        <v>13.5</v>
      </c>
      <c r="AE32" s="6" t="str">
        <f t="shared" si="4"/>
        <v>14</v>
      </c>
      <c r="AF32" s="6" t="str">
        <f t="shared" si="4"/>
        <v>14.5</v>
      </c>
      <c r="AG32" s="6" t="str">
        <f t="shared" si="4"/>
        <v>15</v>
      </c>
      <c r="AH32" s="6" t="str">
        <f t="shared" si="4"/>
        <v>15.5</v>
      </c>
      <c r="AI32" s="6" t="str">
        <f t="shared" si="4"/>
        <v>16</v>
      </c>
      <c r="AJ32" s="6" t="str">
        <f t="shared" si="4"/>
        <v>16.5</v>
      </c>
      <c r="AK32" s="6" t="str">
        <f t="shared" si="4"/>
        <v>17</v>
      </c>
      <c r="AL32" s="6" t="str">
        <f t="shared" si="4"/>
        <v>17.5</v>
      </c>
      <c r="AM32" s="6" t="str">
        <f t="shared" si="4"/>
        <v>18</v>
      </c>
      <c r="AN32" s="6" t="str">
        <f t="shared" si="4"/>
        <v>18.5</v>
      </c>
      <c r="AO32" s="6" t="str">
        <f t="shared" si="4"/>
        <v>19</v>
      </c>
      <c r="AP32" s="6" t="str">
        <f t="shared" si="4"/>
        <v>19.5</v>
      </c>
      <c r="AQ32" s="6" t="str">
        <f t="shared" si="4"/>
        <v>20</v>
      </c>
      <c r="AR32" s="6" t="str">
        <f t="shared" si="4"/>
        <v>20.5</v>
      </c>
      <c r="AS32" s="6" t="str">
        <f t="shared" si="4"/>
        <v>21</v>
      </c>
      <c r="AT32" s="6" t="str">
        <f t="shared" si="4"/>
        <v>21.5</v>
      </c>
      <c r="AU32" s="6" t="str">
        <f t="shared" si="4"/>
        <v>22</v>
      </c>
      <c r="AV32" s="6" t="str">
        <f t="shared" si="4"/>
        <v>22.5</v>
      </c>
      <c r="AW32" s="6" t="str">
        <f t="shared" si="4"/>
        <v>23</v>
      </c>
      <c r="AX32" s="6" t="str">
        <f t="shared" si="4"/>
        <v>23.5</v>
      </c>
      <c r="AY32" s="6" t="str">
        <f t="shared" si="4"/>
        <v>24</v>
      </c>
      <c r="AZ32" s="6" t="str">
        <f t="shared" si="4"/>
        <v>24.5</v>
      </c>
      <c r="BA32" s="6" t="str">
        <f t="shared" si="4"/>
        <v>25</v>
      </c>
      <c r="BB32" s="6" t="str">
        <f t="shared" si="4"/>
        <v>25.5</v>
      </c>
      <c r="BC32" s="6" t="str">
        <f t="shared" si="4"/>
        <v>26</v>
      </c>
      <c r="BD32" s="6" t="str">
        <f t="shared" si="4"/>
        <v>26.5</v>
      </c>
      <c r="BE32" s="6" t="str">
        <f t="shared" si="4"/>
        <v>27</v>
      </c>
      <c r="BF32" s="6" t="str">
        <f t="shared" si="4"/>
        <v>27.5</v>
      </c>
      <c r="BG32" s="6" t="str">
        <f t="shared" si="4"/>
        <v>28</v>
      </c>
      <c r="BH32" s="6" t="str">
        <f t="shared" si="4"/>
        <v>28.5</v>
      </c>
      <c r="BI32" s="6" t="str">
        <f t="shared" si="4"/>
        <v>29</v>
      </c>
      <c r="BJ32" s="6" t="str">
        <f t="shared" si="4"/>
        <v>29.5</v>
      </c>
      <c r="BK32" s="6" t="str">
        <f t="shared" si="4"/>
        <v>30</v>
      </c>
    </row>
    <row r="33" ht="15.75" customHeight="1">
      <c r="B33" s="6" t="s">
        <v>27</v>
      </c>
      <c r="C33" s="7" t="str">
        <f t="shared" ref="C33:BK33" si="5">C31*$D$9/60</f>
        <v>15</v>
      </c>
      <c r="D33" s="7" t="str">
        <f t="shared" si="5"/>
        <v>14.75</v>
      </c>
      <c r="E33" s="7" t="str">
        <f t="shared" si="5"/>
        <v>14.5</v>
      </c>
      <c r="F33" s="7" t="str">
        <f t="shared" si="5"/>
        <v>14.25</v>
      </c>
      <c r="G33" s="7" t="str">
        <f t="shared" si="5"/>
        <v>14</v>
      </c>
      <c r="H33" s="7" t="str">
        <f t="shared" si="5"/>
        <v>13.75</v>
      </c>
      <c r="I33" s="7" t="str">
        <f t="shared" si="5"/>
        <v>13.5</v>
      </c>
      <c r="J33" s="7" t="str">
        <f t="shared" si="5"/>
        <v>13.25</v>
      </c>
      <c r="K33" s="7" t="str">
        <f t="shared" si="5"/>
        <v>13</v>
      </c>
      <c r="L33" s="7" t="str">
        <f t="shared" si="5"/>
        <v>12.75</v>
      </c>
      <c r="M33" s="7" t="str">
        <f t="shared" si="5"/>
        <v>12.5</v>
      </c>
      <c r="N33" s="7" t="str">
        <f t="shared" si="5"/>
        <v>12.25</v>
      </c>
      <c r="O33" s="7" t="str">
        <f t="shared" si="5"/>
        <v>12</v>
      </c>
      <c r="P33" s="7" t="str">
        <f t="shared" si="5"/>
        <v>11.75</v>
      </c>
      <c r="Q33" s="7" t="str">
        <f t="shared" si="5"/>
        <v>11.5</v>
      </c>
      <c r="R33" s="7" t="str">
        <f t="shared" si="5"/>
        <v>11.25</v>
      </c>
      <c r="S33" s="7" t="str">
        <f t="shared" si="5"/>
        <v>11</v>
      </c>
      <c r="T33" s="7" t="str">
        <f t="shared" si="5"/>
        <v>10.75</v>
      </c>
      <c r="U33" s="7" t="str">
        <f t="shared" si="5"/>
        <v>10.5</v>
      </c>
      <c r="V33" s="7" t="str">
        <f t="shared" si="5"/>
        <v>10.25</v>
      </c>
      <c r="W33" s="7" t="str">
        <f t="shared" si="5"/>
        <v>10</v>
      </c>
      <c r="X33" s="6" t="str">
        <f t="shared" si="5"/>
        <v>9.75</v>
      </c>
      <c r="Y33" s="6" t="str">
        <f t="shared" si="5"/>
        <v>9.5</v>
      </c>
      <c r="Z33" s="6" t="str">
        <f t="shared" si="5"/>
        <v>9.25</v>
      </c>
      <c r="AA33" s="6" t="str">
        <f t="shared" si="5"/>
        <v>9</v>
      </c>
      <c r="AB33" s="6" t="str">
        <f t="shared" si="5"/>
        <v>8.75</v>
      </c>
      <c r="AC33" s="6" t="str">
        <f t="shared" si="5"/>
        <v>8.5</v>
      </c>
      <c r="AD33" s="6" t="str">
        <f t="shared" si="5"/>
        <v>8.25</v>
      </c>
      <c r="AE33" s="6" t="str">
        <f t="shared" si="5"/>
        <v>8</v>
      </c>
      <c r="AF33" s="6" t="str">
        <f t="shared" si="5"/>
        <v>7.75</v>
      </c>
      <c r="AG33" s="6" t="str">
        <f t="shared" si="5"/>
        <v>7.5</v>
      </c>
      <c r="AH33" s="6" t="str">
        <f t="shared" si="5"/>
        <v>7.25</v>
      </c>
      <c r="AI33" s="6" t="str">
        <f t="shared" si="5"/>
        <v>7</v>
      </c>
      <c r="AJ33" s="6" t="str">
        <f t="shared" si="5"/>
        <v>6.75</v>
      </c>
      <c r="AK33" s="6" t="str">
        <f t="shared" si="5"/>
        <v>6.5</v>
      </c>
      <c r="AL33" s="6" t="str">
        <f t="shared" si="5"/>
        <v>6.25</v>
      </c>
      <c r="AM33" s="6" t="str">
        <f t="shared" si="5"/>
        <v>6</v>
      </c>
      <c r="AN33" s="6" t="str">
        <f t="shared" si="5"/>
        <v>5.75</v>
      </c>
      <c r="AO33" s="6" t="str">
        <f t="shared" si="5"/>
        <v>5.5</v>
      </c>
      <c r="AP33" s="6" t="str">
        <f t="shared" si="5"/>
        <v>5.25</v>
      </c>
      <c r="AQ33" s="6" t="str">
        <f t="shared" si="5"/>
        <v>5</v>
      </c>
      <c r="AR33" s="6" t="str">
        <f t="shared" si="5"/>
        <v>4.75</v>
      </c>
      <c r="AS33" s="6" t="str">
        <f t="shared" si="5"/>
        <v>4.5</v>
      </c>
      <c r="AT33" s="6" t="str">
        <f t="shared" si="5"/>
        <v>4.25</v>
      </c>
      <c r="AU33" s="6" t="str">
        <f t="shared" si="5"/>
        <v>4</v>
      </c>
      <c r="AV33" s="6" t="str">
        <f t="shared" si="5"/>
        <v>3.75</v>
      </c>
      <c r="AW33" s="6" t="str">
        <f t="shared" si="5"/>
        <v>3.5</v>
      </c>
      <c r="AX33" s="6" t="str">
        <f t="shared" si="5"/>
        <v>3.25</v>
      </c>
      <c r="AY33" s="6" t="str">
        <f t="shared" si="5"/>
        <v>3</v>
      </c>
      <c r="AZ33" s="6" t="str">
        <f t="shared" si="5"/>
        <v>2.75</v>
      </c>
      <c r="BA33" s="6" t="str">
        <f t="shared" si="5"/>
        <v>2.5</v>
      </c>
      <c r="BB33" s="6" t="str">
        <f t="shared" si="5"/>
        <v>2.25</v>
      </c>
      <c r="BC33" s="6" t="str">
        <f t="shared" si="5"/>
        <v>2</v>
      </c>
      <c r="BD33" s="6" t="str">
        <f t="shared" si="5"/>
        <v>1.75</v>
      </c>
      <c r="BE33" s="6" t="str">
        <f t="shared" si="5"/>
        <v>1.5</v>
      </c>
      <c r="BF33" s="6" t="str">
        <f t="shared" si="5"/>
        <v>1.25</v>
      </c>
      <c r="BG33" s="6" t="str">
        <f t="shared" si="5"/>
        <v>1</v>
      </c>
      <c r="BH33" s="6" t="str">
        <f t="shared" si="5"/>
        <v>0.75</v>
      </c>
      <c r="BI33" s="6" t="str">
        <f t="shared" si="5"/>
        <v>0.5</v>
      </c>
      <c r="BJ33" s="6" t="str">
        <f t="shared" si="5"/>
        <v>0.25</v>
      </c>
      <c r="BK33" s="6" t="str">
        <f t="shared" si="5"/>
        <v>0</v>
      </c>
    </row>
    <row r="34" ht="15.75" customHeight="1">
      <c r="B34" s="6" t="s">
        <v>28</v>
      </c>
      <c r="C34" s="7" t="str">
        <f t="shared" ref="C34:BK34" si="6">SUM(C32:C33)</f>
        <v>15</v>
      </c>
      <c r="D34" s="7" t="str">
        <f t="shared" si="6"/>
        <v>15.25</v>
      </c>
      <c r="E34" s="7" t="str">
        <f t="shared" si="6"/>
        <v>15.5</v>
      </c>
      <c r="F34" s="7" t="str">
        <f t="shared" si="6"/>
        <v>15.75</v>
      </c>
      <c r="G34" s="7" t="str">
        <f t="shared" si="6"/>
        <v>16</v>
      </c>
      <c r="H34" s="7" t="str">
        <f t="shared" si="6"/>
        <v>16.25</v>
      </c>
      <c r="I34" s="7" t="str">
        <f t="shared" si="6"/>
        <v>16.5</v>
      </c>
      <c r="J34" s="7" t="str">
        <f t="shared" si="6"/>
        <v>16.75</v>
      </c>
      <c r="K34" s="7" t="str">
        <f t="shared" si="6"/>
        <v>17</v>
      </c>
      <c r="L34" s="7" t="str">
        <f t="shared" si="6"/>
        <v>17.25</v>
      </c>
      <c r="M34" s="7" t="str">
        <f t="shared" si="6"/>
        <v>17.5</v>
      </c>
      <c r="N34" s="7" t="str">
        <f t="shared" si="6"/>
        <v>17.75</v>
      </c>
      <c r="O34" s="7" t="str">
        <f t="shared" si="6"/>
        <v>18</v>
      </c>
      <c r="P34" s="7" t="str">
        <f t="shared" si="6"/>
        <v>18.25</v>
      </c>
      <c r="Q34" s="7" t="str">
        <f t="shared" si="6"/>
        <v>18.5</v>
      </c>
      <c r="R34" s="7" t="str">
        <f t="shared" si="6"/>
        <v>18.75</v>
      </c>
      <c r="S34" s="7" t="str">
        <f t="shared" si="6"/>
        <v>19</v>
      </c>
      <c r="T34" s="7" t="str">
        <f t="shared" si="6"/>
        <v>19.25</v>
      </c>
      <c r="U34" s="7" t="str">
        <f t="shared" si="6"/>
        <v>19.5</v>
      </c>
      <c r="V34" s="7" t="str">
        <f t="shared" si="6"/>
        <v>19.75</v>
      </c>
      <c r="W34" s="8" t="str">
        <f t="shared" si="6"/>
        <v>20</v>
      </c>
      <c r="X34" s="6" t="str">
        <f t="shared" si="6"/>
        <v>20.25</v>
      </c>
      <c r="Y34" s="6" t="str">
        <f t="shared" si="6"/>
        <v>20.5</v>
      </c>
      <c r="Z34" s="6" t="str">
        <f t="shared" si="6"/>
        <v>20.75</v>
      </c>
      <c r="AA34" s="6" t="str">
        <f t="shared" si="6"/>
        <v>21</v>
      </c>
      <c r="AB34" s="6" t="str">
        <f t="shared" si="6"/>
        <v>21.25</v>
      </c>
      <c r="AC34" s="6" t="str">
        <f t="shared" si="6"/>
        <v>21.5</v>
      </c>
      <c r="AD34" s="6" t="str">
        <f t="shared" si="6"/>
        <v>21.75</v>
      </c>
      <c r="AE34" s="6" t="str">
        <f t="shared" si="6"/>
        <v>22</v>
      </c>
      <c r="AF34" s="6" t="str">
        <f t="shared" si="6"/>
        <v>22.25</v>
      </c>
      <c r="AG34" s="6" t="str">
        <f t="shared" si="6"/>
        <v>22.5</v>
      </c>
      <c r="AH34" s="6" t="str">
        <f t="shared" si="6"/>
        <v>22.75</v>
      </c>
      <c r="AI34" s="6" t="str">
        <f t="shared" si="6"/>
        <v>23</v>
      </c>
      <c r="AJ34" s="6" t="str">
        <f t="shared" si="6"/>
        <v>23.25</v>
      </c>
      <c r="AK34" s="6" t="str">
        <f t="shared" si="6"/>
        <v>23.5</v>
      </c>
      <c r="AL34" s="6" t="str">
        <f t="shared" si="6"/>
        <v>23.75</v>
      </c>
      <c r="AM34" s="6" t="str">
        <f t="shared" si="6"/>
        <v>24</v>
      </c>
      <c r="AN34" s="6" t="str">
        <f t="shared" si="6"/>
        <v>24.25</v>
      </c>
      <c r="AO34" s="6" t="str">
        <f t="shared" si="6"/>
        <v>24.5</v>
      </c>
      <c r="AP34" s="6" t="str">
        <f t="shared" si="6"/>
        <v>24.75</v>
      </c>
      <c r="AQ34" s="6" t="str">
        <f t="shared" si="6"/>
        <v>25</v>
      </c>
      <c r="AR34" s="6" t="str">
        <f t="shared" si="6"/>
        <v>25.25</v>
      </c>
      <c r="AS34" s="6" t="str">
        <f t="shared" si="6"/>
        <v>25.5</v>
      </c>
      <c r="AT34" s="6" t="str">
        <f t="shared" si="6"/>
        <v>25.75</v>
      </c>
      <c r="AU34" s="6" t="str">
        <f t="shared" si="6"/>
        <v>26</v>
      </c>
      <c r="AV34" s="6" t="str">
        <f t="shared" si="6"/>
        <v>26.25</v>
      </c>
      <c r="AW34" s="6" t="str">
        <f t="shared" si="6"/>
        <v>26.5</v>
      </c>
      <c r="AX34" s="6" t="str">
        <f t="shared" si="6"/>
        <v>26.75</v>
      </c>
      <c r="AY34" s="6" t="str">
        <f t="shared" si="6"/>
        <v>27</v>
      </c>
      <c r="AZ34" s="6" t="str">
        <f t="shared" si="6"/>
        <v>27.25</v>
      </c>
      <c r="BA34" s="6" t="str">
        <f t="shared" si="6"/>
        <v>27.5</v>
      </c>
      <c r="BB34" s="6" t="str">
        <f t="shared" si="6"/>
        <v>27.75</v>
      </c>
      <c r="BC34" s="6" t="str">
        <f t="shared" si="6"/>
        <v>28</v>
      </c>
      <c r="BD34" s="6" t="str">
        <f t="shared" si="6"/>
        <v>28.25</v>
      </c>
      <c r="BE34" s="6" t="str">
        <f t="shared" si="6"/>
        <v>28.5</v>
      </c>
      <c r="BF34" s="6" t="str">
        <f t="shared" si="6"/>
        <v>28.75</v>
      </c>
      <c r="BG34" s="6" t="str">
        <f t="shared" si="6"/>
        <v>29</v>
      </c>
      <c r="BH34" s="6" t="str">
        <f t="shared" si="6"/>
        <v>29.25</v>
      </c>
      <c r="BI34" s="6" t="str">
        <f t="shared" si="6"/>
        <v>29.5</v>
      </c>
      <c r="BJ34" s="6" t="str">
        <f t="shared" si="6"/>
        <v>29.75</v>
      </c>
      <c r="BK34" s="6" t="str">
        <f t="shared" si="6"/>
        <v>30</v>
      </c>
    </row>
    <row r="35" ht="15.75" customHeight="1">
      <c r="B35" s="6" t="s">
        <v>29</v>
      </c>
      <c r="C35" s="9" t="str">
        <f t="shared" ref="C35:W35" si="7">C30*$C$12</f>
        <v> €  -   </v>
      </c>
      <c r="D35" s="9" t="str">
        <f t="shared" si="7"/>
        <v> €  16.00 </v>
      </c>
      <c r="E35" s="9" t="str">
        <f t="shared" si="7"/>
        <v> €  32.00 </v>
      </c>
      <c r="F35" s="9" t="str">
        <f t="shared" si="7"/>
        <v> €  48.00 </v>
      </c>
      <c r="G35" s="9" t="str">
        <f t="shared" si="7"/>
        <v> €  64.00 </v>
      </c>
      <c r="H35" s="9" t="str">
        <f t="shared" si="7"/>
        <v> €  80.00 </v>
      </c>
      <c r="I35" s="9" t="str">
        <f t="shared" si="7"/>
        <v> €  96.00 </v>
      </c>
      <c r="J35" s="9" t="str">
        <f t="shared" si="7"/>
        <v> €  112.00 </v>
      </c>
      <c r="K35" s="9" t="str">
        <f t="shared" si="7"/>
        <v> €  128.00 </v>
      </c>
      <c r="L35" s="9" t="str">
        <f t="shared" si="7"/>
        <v> €  144.00 </v>
      </c>
      <c r="M35" s="9" t="str">
        <f t="shared" si="7"/>
        <v> €  160.00 </v>
      </c>
      <c r="N35" s="9" t="str">
        <f t="shared" si="7"/>
        <v> €  176.00 </v>
      </c>
      <c r="O35" s="9" t="str">
        <f t="shared" si="7"/>
        <v> €  192.00 </v>
      </c>
      <c r="P35" s="9" t="str">
        <f t="shared" si="7"/>
        <v> €  208.00 </v>
      </c>
      <c r="Q35" s="9" t="str">
        <f t="shared" si="7"/>
        <v> €  224.00 </v>
      </c>
      <c r="R35" s="9" t="str">
        <f t="shared" si="7"/>
        <v> €  240.00 </v>
      </c>
      <c r="S35" s="9" t="str">
        <f t="shared" si="7"/>
        <v> €  256.00 </v>
      </c>
      <c r="T35" s="9" t="str">
        <f t="shared" si="7"/>
        <v> €  272.00 </v>
      </c>
      <c r="U35" s="9" t="str">
        <f t="shared" si="7"/>
        <v> €  288.00 </v>
      </c>
      <c r="V35" s="9" t="str">
        <f t="shared" si="7"/>
        <v> €  304.00 </v>
      </c>
      <c r="W35" s="9" t="str">
        <f t="shared" si="7"/>
        <v> €  320.00 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</row>
    <row r="36" ht="15.75" customHeight="1">
      <c r="B36" s="6" t="s">
        <v>30</v>
      </c>
      <c r="C36" s="9" t="str">
        <f t="shared" ref="C36:W36" si="8">C31*$D$12</f>
        <v> €  720.00 </v>
      </c>
      <c r="D36" s="9" t="str">
        <f t="shared" si="8"/>
        <v> €  708.00 </v>
      </c>
      <c r="E36" s="9" t="str">
        <f t="shared" si="8"/>
        <v> €  696.00 </v>
      </c>
      <c r="F36" s="9" t="str">
        <f t="shared" si="8"/>
        <v> €  684.00 </v>
      </c>
      <c r="G36" s="9" t="str">
        <f t="shared" si="8"/>
        <v> €  672.00 </v>
      </c>
      <c r="H36" s="9" t="str">
        <f t="shared" si="8"/>
        <v> €  660.00 </v>
      </c>
      <c r="I36" s="9" t="str">
        <f t="shared" si="8"/>
        <v> €  648.00 </v>
      </c>
      <c r="J36" s="9" t="str">
        <f t="shared" si="8"/>
        <v> €  636.00 </v>
      </c>
      <c r="K36" s="9" t="str">
        <f t="shared" si="8"/>
        <v> €  624.00 </v>
      </c>
      <c r="L36" s="9" t="str">
        <f t="shared" si="8"/>
        <v> €  612.00 </v>
      </c>
      <c r="M36" s="9" t="str">
        <f t="shared" si="8"/>
        <v> €  600.00 </v>
      </c>
      <c r="N36" s="9" t="str">
        <f t="shared" si="8"/>
        <v> €  588.00 </v>
      </c>
      <c r="O36" s="9" t="str">
        <f t="shared" si="8"/>
        <v> €  576.00 </v>
      </c>
      <c r="P36" s="9" t="str">
        <f t="shared" si="8"/>
        <v> €  564.00 </v>
      </c>
      <c r="Q36" s="9" t="str">
        <f t="shared" si="8"/>
        <v> €  552.00 </v>
      </c>
      <c r="R36" s="9" t="str">
        <f t="shared" si="8"/>
        <v> €  540.00 </v>
      </c>
      <c r="S36" s="9" t="str">
        <f t="shared" si="8"/>
        <v> €  528.00 </v>
      </c>
      <c r="T36" s="9" t="str">
        <f t="shared" si="8"/>
        <v> €  516.00 </v>
      </c>
      <c r="U36" s="9" t="str">
        <f t="shared" si="8"/>
        <v> €  504.00 </v>
      </c>
      <c r="V36" s="9" t="str">
        <f t="shared" si="8"/>
        <v> €  492.00 </v>
      </c>
      <c r="W36" s="9" t="str">
        <f t="shared" si="8"/>
        <v> €  480.00 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</row>
    <row r="37" ht="15.75" customHeight="1">
      <c r="B37" s="6" t="s">
        <v>11</v>
      </c>
      <c r="C37" s="9" t="str">
        <f t="shared" ref="C37:W37" si="9">SUM(C35:C36)</f>
        <v> €  720.00 </v>
      </c>
      <c r="D37" s="9" t="str">
        <f t="shared" si="9"/>
        <v> €  724.00 </v>
      </c>
      <c r="E37" s="9" t="str">
        <f t="shared" si="9"/>
        <v> €  728.00 </v>
      </c>
      <c r="F37" s="9" t="str">
        <f t="shared" si="9"/>
        <v> €  732.00 </v>
      </c>
      <c r="G37" s="9" t="str">
        <f t="shared" si="9"/>
        <v> €  736.00 </v>
      </c>
      <c r="H37" s="9" t="str">
        <f t="shared" si="9"/>
        <v> €  740.00 </v>
      </c>
      <c r="I37" s="9" t="str">
        <f t="shared" si="9"/>
        <v> €  744.00 </v>
      </c>
      <c r="J37" s="9" t="str">
        <f t="shared" si="9"/>
        <v> €  748.00 </v>
      </c>
      <c r="K37" s="9" t="str">
        <f t="shared" si="9"/>
        <v> €  752.00 </v>
      </c>
      <c r="L37" s="9" t="str">
        <f t="shared" si="9"/>
        <v> €  756.00 </v>
      </c>
      <c r="M37" s="9" t="str">
        <f t="shared" si="9"/>
        <v> €  760.00 </v>
      </c>
      <c r="N37" s="9" t="str">
        <f t="shared" si="9"/>
        <v> €  764.00 </v>
      </c>
      <c r="O37" s="9" t="str">
        <f t="shared" si="9"/>
        <v> €  768.00 </v>
      </c>
      <c r="P37" s="9" t="str">
        <f t="shared" si="9"/>
        <v> €  772.00 </v>
      </c>
      <c r="Q37" s="9" t="str">
        <f t="shared" si="9"/>
        <v> €  776.00 </v>
      </c>
      <c r="R37" s="9" t="str">
        <f t="shared" si="9"/>
        <v> €  780.00 </v>
      </c>
      <c r="S37" s="9" t="str">
        <f t="shared" si="9"/>
        <v> €  784.00 </v>
      </c>
      <c r="T37" s="9" t="str">
        <f t="shared" si="9"/>
        <v> €  788.00 </v>
      </c>
      <c r="U37" s="9" t="str">
        <f t="shared" si="9"/>
        <v> €  792.00 </v>
      </c>
      <c r="V37" s="9" t="str">
        <f t="shared" si="9"/>
        <v> €  796.00 </v>
      </c>
      <c r="W37" s="10" t="str">
        <f t="shared" si="9"/>
        <v> €  800.00 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>
      <c r="B58" s="1" t="s">
        <v>31</v>
      </c>
    </row>
    <row r="59" ht="48.0" customHeight="1">
      <c r="B59" s="11" t="s">
        <v>32</v>
      </c>
    </row>
    <row r="60" ht="15.75" customHeight="1">
      <c r="B60" s="12"/>
      <c r="C60" s="12"/>
      <c r="D60" s="12"/>
      <c r="E60" s="12"/>
      <c r="F60" s="12"/>
      <c r="G60" s="12"/>
      <c r="H60" s="12"/>
    </row>
    <row r="61" ht="15.75" customHeight="1">
      <c r="B61" s="13" t="s">
        <v>33</v>
      </c>
      <c r="C61" s="12"/>
      <c r="D61" s="12"/>
      <c r="E61" s="12"/>
      <c r="F61" s="12"/>
      <c r="G61" s="12"/>
      <c r="H61" s="12"/>
    </row>
    <row r="62" ht="18.75" customHeight="1">
      <c r="B62" s="11" t="s">
        <v>34</v>
      </c>
    </row>
    <row r="63" ht="15.75" customHeight="1"/>
    <row r="64" ht="15.75" customHeight="1">
      <c r="B64" s="1" t="s">
        <v>35</v>
      </c>
    </row>
    <row r="65" ht="48.0" customHeight="1">
      <c r="B65" s="11" t="s">
        <v>36</v>
      </c>
    </row>
    <row r="66" ht="15.75" customHeight="1"/>
    <row r="67" ht="15.75" customHeight="1">
      <c r="B67" s="1" t="s">
        <v>37</v>
      </c>
    </row>
    <row r="68" ht="49.5" customHeight="1">
      <c r="B68" s="11" t="s">
        <v>38</v>
      </c>
    </row>
    <row r="69" ht="15.75" customHeight="1"/>
    <row r="70" ht="15.75" customHeight="1">
      <c r="B70" s="1" t="s">
        <v>39</v>
      </c>
    </row>
    <row r="71" ht="36.0" customHeight="1">
      <c r="B71" s="11" t="s">
        <v>40</v>
      </c>
    </row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5">
    <mergeCell ref="B71:H71"/>
    <mergeCell ref="B59:H59"/>
    <mergeCell ref="B62:H62"/>
    <mergeCell ref="B65:H65"/>
    <mergeCell ref="B68:H6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11.14"/>
    <col customWidth="1" min="3" max="4" width="12.86"/>
    <col customWidth="1" min="5" max="11" width="8.71"/>
  </cols>
  <sheetData>
    <row r="2">
      <c r="B2" s="14" t="s">
        <v>41</v>
      </c>
      <c r="C2" s="15" t="s">
        <v>42</v>
      </c>
      <c r="D2" s="16" t="s">
        <v>6</v>
      </c>
    </row>
    <row r="3">
      <c r="B3" s="17" t="s">
        <v>43</v>
      </c>
      <c r="C3" s="18" t="s">
        <v>44</v>
      </c>
      <c r="D3" s="19" t="str">
        <f>2+4+2+7</f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30.0"/>
    <col customWidth="1" min="3" max="3" width="12.43"/>
    <col customWidth="1" min="4" max="4" width="10.14"/>
    <col customWidth="1" min="5" max="5" width="10.29"/>
    <col customWidth="1" min="6" max="6" width="11.0"/>
    <col customWidth="1" min="7" max="9" width="10.57"/>
    <col customWidth="1" min="10" max="10" width="8.71"/>
    <col customWidth="1" min="11" max="11" width="4.57"/>
    <col customWidth="1" min="12" max="12" width="4.43"/>
    <col customWidth="1" min="13" max="13" width="4.57"/>
    <col customWidth="1" min="14" max="15" width="9.14"/>
    <col customWidth="1" min="16" max="16" width="5.86"/>
    <col customWidth="1" min="17" max="17" width="5.57"/>
    <col customWidth="1" min="18" max="18" width="5.71"/>
    <col customWidth="1" min="19" max="20" width="9.14"/>
    <col customWidth="1" min="21" max="21" width="5.57"/>
    <col customWidth="1" min="22" max="22" width="4.86"/>
    <col customWidth="1" min="23" max="23" width="5.86"/>
    <col customWidth="1" min="24" max="25" width="9.14"/>
    <col customWidth="1" min="26" max="26" width="5.43"/>
    <col customWidth="1" min="27" max="27" width="4.43"/>
    <col customWidth="1" min="28" max="28" width="5.86"/>
    <col customWidth="1" min="29" max="29" width="8.71"/>
  </cols>
  <sheetData>
    <row r="2">
      <c r="B2" s="20" t="s">
        <v>45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21" t="s">
        <v>51</v>
      </c>
      <c r="I2" s="22" t="s">
        <v>52</v>
      </c>
    </row>
    <row r="3">
      <c r="B3" s="23" t="s">
        <v>53</v>
      </c>
      <c r="C3" s="24" t="s">
        <v>54</v>
      </c>
      <c r="D3" s="25">
        <v>3.0</v>
      </c>
      <c r="E3" s="25">
        <v>5.0</v>
      </c>
      <c r="F3" s="25">
        <v>6.0</v>
      </c>
      <c r="G3" s="26" t="str">
        <f t="shared" ref="G3:G11" si="1">(D3+4*E3+F3)/6</f>
        <v>4.83</v>
      </c>
      <c r="H3" s="26" t="str">
        <f t="shared" ref="H3:H11" si="2">I3^2</f>
        <v>0.25</v>
      </c>
      <c r="I3" s="27" t="str">
        <f t="shared" ref="I3:I11" si="3">(F3-D3)/6</f>
        <v>0.50</v>
      </c>
      <c r="Z3" s="28" t="str">
        <f>R8</f>
        <v>13.67</v>
      </c>
      <c r="AA3" s="29" t="s">
        <v>55</v>
      </c>
      <c r="AB3" s="28" t="str">
        <f>Z3+AA4</f>
        <v>21.67</v>
      </c>
    </row>
    <row r="4">
      <c r="B4" s="23" t="s">
        <v>56</v>
      </c>
      <c r="C4" s="24" t="s">
        <v>54</v>
      </c>
      <c r="D4" s="25">
        <v>2.0</v>
      </c>
      <c r="E4" s="25">
        <v>4.0</v>
      </c>
      <c r="F4" s="25">
        <v>6.0</v>
      </c>
      <c r="G4" s="26" t="str">
        <f t="shared" si="1"/>
        <v>4.00</v>
      </c>
      <c r="H4" s="26" t="str">
        <f t="shared" si="2"/>
        <v>0.44</v>
      </c>
      <c r="I4" s="27" t="str">
        <f t="shared" si="3"/>
        <v>0.67</v>
      </c>
      <c r="Z4" s="28" t="str">
        <f>AB4-AA4</f>
        <v>13.67</v>
      </c>
      <c r="AA4" s="28" t="str">
        <f>G10</f>
        <v>8.00</v>
      </c>
      <c r="AB4" s="28" t="str">
        <f>Z19</f>
        <v>21.67</v>
      </c>
    </row>
    <row r="5">
      <c r="B5" s="23" t="s">
        <v>57</v>
      </c>
      <c r="C5" s="25" t="s">
        <v>58</v>
      </c>
      <c r="D5" s="25">
        <v>5.0</v>
      </c>
      <c r="E5" s="25">
        <v>6.0</v>
      </c>
      <c r="F5" s="25">
        <v>7.0</v>
      </c>
      <c r="G5" s="26" t="str">
        <f t="shared" si="1"/>
        <v>6.00</v>
      </c>
      <c r="H5" s="26" t="str">
        <f t="shared" si="2"/>
        <v>0.11</v>
      </c>
      <c r="I5" s="27" t="str">
        <f t="shared" si="3"/>
        <v>0.33</v>
      </c>
    </row>
    <row r="6">
      <c r="B6" s="23" t="s">
        <v>59</v>
      </c>
      <c r="C6" s="25" t="s">
        <v>58</v>
      </c>
      <c r="D6" s="25">
        <v>7.0</v>
      </c>
      <c r="E6" s="25">
        <v>9.0</v>
      </c>
      <c r="F6" s="25">
        <v>10.0</v>
      </c>
      <c r="G6" s="26" t="str">
        <f t="shared" si="1"/>
        <v>8.83</v>
      </c>
      <c r="H6" s="26" t="str">
        <f t="shared" si="2"/>
        <v>0.25</v>
      </c>
      <c r="I6" s="27" t="str">
        <f t="shared" si="3"/>
        <v>0.50</v>
      </c>
    </row>
    <row r="7">
      <c r="B7" s="23" t="s">
        <v>60</v>
      </c>
      <c r="C7" s="25" t="s">
        <v>56</v>
      </c>
      <c r="D7" s="25">
        <v>2.0</v>
      </c>
      <c r="E7" s="25">
        <v>4.0</v>
      </c>
      <c r="F7" s="25">
        <v>6.0</v>
      </c>
      <c r="G7" s="26" t="str">
        <f t="shared" si="1"/>
        <v>4.00</v>
      </c>
      <c r="H7" s="26" t="str">
        <f t="shared" si="2"/>
        <v>0.44</v>
      </c>
      <c r="I7" s="27" t="str">
        <f t="shared" si="3"/>
        <v>0.67</v>
      </c>
      <c r="N7" s="25"/>
      <c r="O7" s="25"/>
      <c r="S7" s="25"/>
      <c r="T7" s="25"/>
      <c r="X7" s="25"/>
      <c r="Y7" s="25"/>
    </row>
    <row r="8">
      <c r="B8" s="23" t="s">
        <v>61</v>
      </c>
      <c r="C8" s="25" t="s">
        <v>57</v>
      </c>
      <c r="D8" s="25">
        <v>1.0</v>
      </c>
      <c r="E8" s="25">
        <v>2.0</v>
      </c>
      <c r="F8" s="25">
        <v>3.0</v>
      </c>
      <c r="G8" s="26" t="str">
        <f t="shared" si="1"/>
        <v>2.00</v>
      </c>
      <c r="H8" s="26" t="str">
        <f t="shared" si="2"/>
        <v>0.11</v>
      </c>
      <c r="I8" s="27" t="str">
        <f t="shared" si="3"/>
        <v>0.33</v>
      </c>
      <c r="K8" s="28">
        <v>0.0</v>
      </c>
      <c r="L8" s="29" t="s">
        <v>53</v>
      </c>
      <c r="M8" s="28" t="str">
        <f>K8+L9</f>
        <v>4.83</v>
      </c>
      <c r="N8" s="25"/>
      <c r="O8" s="25"/>
      <c r="P8" s="28" t="str">
        <f>M8</f>
        <v>4.83</v>
      </c>
      <c r="Q8" s="29" t="s">
        <v>59</v>
      </c>
      <c r="R8" s="28" t="str">
        <f>P8+Q9</f>
        <v>13.67</v>
      </c>
      <c r="S8" s="25"/>
      <c r="T8" s="25"/>
      <c r="U8" s="30" t="str">
        <f>R8</f>
        <v>13.67</v>
      </c>
      <c r="V8" s="31" t="s">
        <v>62</v>
      </c>
      <c r="W8" s="30" t="str">
        <f>U8+V9</f>
        <v>21.50</v>
      </c>
      <c r="X8" s="25"/>
      <c r="Y8" s="25"/>
      <c r="AC8" s="25"/>
    </row>
    <row r="9">
      <c r="B9" s="23" t="s">
        <v>62</v>
      </c>
      <c r="C9" s="25" t="s">
        <v>59</v>
      </c>
      <c r="D9" s="25">
        <v>5.0</v>
      </c>
      <c r="E9" s="25">
        <v>8.0</v>
      </c>
      <c r="F9" s="25">
        <v>10.0</v>
      </c>
      <c r="G9" s="26" t="str">
        <f t="shared" si="1"/>
        <v>7.83</v>
      </c>
      <c r="H9" s="26" t="str">
        <f t="shared" si="2"/>
        <v>0.69</v>
      </c>
      <c r="I9" s="27" t="str">
        <f t="shared" si="3"/>
        <v>0.83</v>
      </c>
      <c r="J9" s="25"/>
      <c r="K9" s="28" t="str">
        <f>M9-L9</f>
        <v>0.00</v>
      </c>
      <c r="L9" s="28" t="str">
        <f>G3</f>
        <v>4.83</v>
      </c>
      <c r="M9" s="28" t="str">
        <f>P9</f>
        <v>4.83</v>
      </c>
      <c r="N9" s="25"/>
      <c r="O9" s="25"/>
      <c r="P9" s="28" t="str">
        <f>R9-Q9</f>
        <v>4.83</v>
      </c>
      <c r="Q9" s="28" t="str">
        <f>G6</f>
        <v>8.83</v>
      </c>
      <c r="R9" s="28" t="str">
        <f>Z4</f>
        <v>13.67</v>
      </c>
      <c r="S9" s="25"/>
      <c r="T9" s="25"/>
      <c r="U9" s="30" t="str">
        <f>W9-V9</f>
        <v>13.83</v>
      </c>
      <c r="V9" s="30" t="str">
        <f>G9</f>
        <v>7.83</v>
      </c>
      <c r="W9" s="30" t="str">
        <f>Z19</f>
        <v>21.67</v>
      </c>
      <c r="X9" s="25"/>
      <c r="Y9" s="25"/>
      <c r="AC9" s="25"/>
    </row>
    <row r="10">
      <c r="B10" s="23" t="s">
        <v>55</v>
      </c>
      <c r="C10" s="25" t="s">
        <v>63</v>
      </c>
      <c r="D10" s="25">
        <v>6.0</v>
      </c>
      <c r="E10" s="25">
        <v>8.0</v>
      </c>
      <c r="F10" s="25">
        <v>10.0</v>
      </c>
      <c r="G10" s="26" t="str">
        <f t="shared" si="1"/>
        <v>8.00</v>
      </c>
      <c r="H10" s="26" t="str">
        <f t="shared" si="2"/>
        <v>0.44</v>
      </c>
      <c r="I10" s="27" t="str">
        <f t="shared" si="3"/>
        <v>0.67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>
      <c r="B11" s="17" t="s">
        <v>64</v>
      </c>
      <c r="C11" s="32" t="s">
        <v>65</v>
      </c>
      <c r="D11" s="32">
        <v>3.0</v>
      </c>
      <c r="E11" s="32">
        <v>4.0</v>
      </c>
      <c r="F11" s="32">
        <v>5.0</v>
      </c>
      <c r="G11" s="33" t="str">
        <f t="shared" si="1"/>
        <v>4.00</v>
      </c>
      <c r="H11" s="33" t="str">
        <f t="shared" si="2"/>
        <v>0.11</v>
      </c>
      <c r="I11" s="34" t="str">
        <f t="shared" si="3"/>
        <v>0.33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>
      <c r="K12" s="25"/>
      <c r="L12" s="25"/>
      <c r="O12" s="25"/>
      <c r="P12" s="25"/>
      <c r="Q12" s="25"/>
      <c r="R12" s="25"/>
      <c r="S12" s="25"/>
      <c r="T12" s="25"/>
      <c r="X12" s="25"/>
      <c r="Y12" s="25"/>
      <c r="Z12" s="25"/>
      <c r="AA12" s="25"/>
      <c r="AB12" s="25"/>
      <c r="AC12" s="25"/>
    </row>
    <row r="13">
      <c r="B13" s="1" t="s">
        <v>66</v>
      </c>
      <c r="D13" s="25"/>
      <c r="E13" s="25"/>
      <c r="F13" s="25"/>
      <c r="G13" s="25"/>
      <c r="H13" s="25"/>
      <c r="I13" s="25"/>
      <c r="K13" s="25"/>
      <c r="L13" s="25"/>
      <c r="O13" s="25"/>
      <c r="P13" s="30" t="str">
        <f>M8</f>
        <v>4.83</v>
      </c>
      <c r="Q13" s="31" t="s">
        <v>57</v>
      </c>
      <c r="R13" s="30" t="str">
        <f>P13+Q14</f>
        <v>10.83</v>
      </c>
      <c r="S13" s="25"/>
      <c r="T13" s="25"/>
      <c r="U13" s="30" t="str">
        <f>R13</f>
        <v>10.83</v>
      </c>
      <c r="V13" s="31" t="s">
        <v>61</v>
      </c>
      <c r="W13" s="30" t="str">
        <f>U13+V14</f>
        <v>12.83</v>
      </c>
      <c r="X13" s="25"/>
      <c r="Y13" s="25"/>
      <c r="Z13" s="25"/>
      <c r="AA13" s="25"/>
      <c r="AB13" s="25"/>
      <c r="AC13" s="25"/>
    </row>
    <row r="14">
      <c r="B14" t="s">
        <v>67</v>
      </c>
      <c r="C14" s="25"/>
      <c r="D14" s="25"/>
      <c r="E14" s="25"/>
      <c r="F14" s="25"/>
      <c r="G14" s="25"/>
      <c r="H14" s="25"/>
      <c r="I14" s="25"/>
      <c r="K14" s="25"/>
      <c r="L14" s="25"/>
      <c r="O14" s="25"/>
      <c r="P14" s="30" t="str">
        <f>R14-Q14</f>
        <v>5.67</v>
      </c>
      <c r="Q14" s="30" t="str">
        <f>G5</f>
        <v>6.00</v>
      </c>
      <c r="R14" s="30" t="str">
        <f>U14</f>
        <v>11.67</v>
      </c>
      <c r="S14" s="25"/>
      <c r="T14" s="25"/>
      <c r="U14" s="30" t="str">
        <f>W14-V14</f>
        <v>11.67</v>
      </c>
      <c r="V14" s="30" t="str">
        <f>G8</f>
        <v>2.00</v>
      </c>
      <c r="W14" s="30" t="str">
        <f>Z4</f>
        <v>13.67</v>
      </c>
      <c r="X14" s="25"/>
      <c r="Y14" s="25"/>
      <c r="Z14" s="25"/>
      <c r="AA14" s="25"/>
      <c r="AB14" s="25"/>
      <c r="AC14" s="25"/>
    </row>
    <row r="15">
      <c r="D15" s="25"/>
      <c r="E15" s="25"/>
      <c r="F15" s="25"/>
      <c r="G15" s="25"/>
      <c r="H15" s="25"/>
      <c r="I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>
      <c r="B16" s="1" t="s">
        <v>68</v>
      </c>
      <c r="D16" s="25"/>
      <c r="E16" s="25"/>
      <c r="F16" s="25"/>
      <c r="G16" s="25"/>
      <c r="H16" s="25"/>
      <c r="I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>
      <c r="B17" s="26" t="str">
        <f>L9+Q9+AA4+AA19</f>
        <v>25.67</v>
      </c>
      <c r="C17" t="s">
        <v>69</v>
      </c>
      <c r="D17" s="25"/>
      <c r="E17" s="25"/>
      <c r="F17" s="25"/>
      <c r="G17" s="25"/>
      <c r="H17" s="25"/>
      <c r="I17" s="25"/>
      <c r="N17" s="25"/>
      <c r="O17" s="25"/>
      <c r="S17" s="25"/>
      <c r="T17" s="25"/>
      <c r="X17" s="25"/>
      <c r="Y17" s="25"/>
      <c r="AC17" s="25"/>
    </row>
    <row r="18">
      <c r="K18" s="30">
        <v>0.0</v>
      </c>
      <c r="L18" s="35" t="s">
        <v>56</v>
      </c>
      <c r="M18" s="30" t="str">
        <f>K18+L19</f>
        <v>4.00</v>
      </c>
      <c r="N18" s="25"/>
      <c r="O18" s="25"/>
      <c r="P18" s="30" t="str">
        <f>M18</f>
        <v>4.00</v>
      </c>
      <c r="Q18" s="31" t="s">
        <v>60</v>
      </c>
      <c r="R18" s="30" t="str">
        <f>P18+Q19</f>
        <v>8.00</v>
      </c>
      <c r="S18" s="25"/>
      <c r="T18" s="25"/>
      <c r="X18" s="25"/>
      <c r="Y18" s="25"/>
      <c r="Z18" s="28" t="str">
        <f>AB3</f>
        <v>21.67</v>
      </c>
      <c r="AA18" s="29" t="s">
        <v>64</v>
      </c>
      <c r="AB18" s="28" t="str">
        <f>Z18+AA19</f>
        <v>25.67</v>
      </c>
      <c r="AC18" s="25"/>
    </row>
    <row r="19">
      <c r="B19" s="1" t="s">
        <v>70</v>
      </c>
      <c r="K19" s="30" t="str">
        <f>M19-L19</f>
        <v>1.67</v>
      </c>
      <c r="L19" s="30" t="str">
        <f>G4</f>
        <v>4.00</v>
      </c>
      <c r="M19" s="30" t="str">
        <f>P14</f>
        <v>5.67</v>
      </c>
      <c r="N19" s="25"/>
      <c r="O19" s="25"/>
      <c r="P19" s="30" t="str">
        <f>R19-Q19</f>
        <v>17.67</v>
      </c>
      <c r="Q19" s="30" t="str">
        <f>G7</f>
        <v>4.00</v>
      </c>
      <c r="R19" s="30" t="str">
        <f>Z19</f>
        <v>21.67</v>
      </c>
      <c r="S19" s="25"/>
      <c r="T19" s="25"/>
      <c r="X19" s="25"/>
      <c r="Y19" s="25"/>
      <c r="Z19" s="28" t="str">
        <f>AB19-AA19</f>
        <v>21.67</v>
      </c>
      <c r="AA19" s="28" t="str">
        <f>G11</f>
        <v>4.00</v>
      </c>
      <c r="AB19" s="28" t="str">
        <f>AB18</f>
        <v>25.67</v>
      </c>
      <c r="AC19" s="25"/>
    </row>
    <row r="20">
      <c r="B20" t="s">
        <v>71</v>
      </c>
      <c r="C20" s="36" t="str">
        <f>B17</f>
        <v>25.67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AC20" s="25"/>
    </row>
    <row r="21" ht="15.75" customHeight="1">
      <c r="B21" t="s">
        <v>72</v>
      </c>
      <c r="C21" s="36" t="str">
        <f>H3+H6+H10+H11</f>
        <v>1.06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15.75" customHeight="1">
      <c r="B22" t="s">
        <v>73</v>
      </c>
      <c r="C22" s="36" t="str">
        <f>SQRT(C21)</f>
        <v>1.03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5.75" customHeight="1">
      <c r="B23" t="s">
        <v>74</v>
      </c>
      <c r="C23" s="37" t="str">
        <f>(25.01-C20)/C22</f>
        <v>-0.63915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15.75" customHeight="1">
      <c r="B24" t="s">
        <v>75</v>
      </c>
      <c r="C24" s="1">
        <v>0.26109</v>
      </c>
      <c r="D24" s="38" t="str">
        <f>C24</f>
        <v>26.11%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15.75" customHeight="1"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15.75" customHeight="1"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15.75" customHeight="1"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15.75" customHeight="1">
      <c r="J28" s="25"/>
    </row>
    <row r="29" ht="15.75" customHeight="1">
      <c r="C29" s="39"/>
      <c r="J29" s="25"/>
    </row>
    <row r="30" ht="15.75" customHeight="1">
      <c r="J30" s="25"/>
    </row>
    <row r="31" ht="15.75" customHeight="1">
      <c r="J31" s="25"/>
    </row>
    <row r="32" ht="15.75" customHeight="1">
      <c r="J32" s="25"/>
    </row>
    <row r="33" ht="15.75" customHeight="1">
      <c r="J33" s="25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1" width="8.71"/>
  </cols>
  <sheetData>
    <row r="2">
      <c r="B2" s="1" t="s">
        <v>76</v>
      </c>
    </row>
    <row r="3" ht="48.0" customHeight="1">
      <c r="B3" s="1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3:J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1" width="8.71"/>
  </cols>
  <sheetData>
    <row r="2">
      <c r="B2" s="1" t="s">
        <v>78</v>
      </c>
    </row>
    <row r="3">
      <c r="B3" s="4" t="s">
        <v>79</v>
      </c>
    </row>
    <row r="4">
      <c r="B4" s="4" t="s">
        <v>80</v>
      </c>
    </row>
    <row r="5">
      <c r="B5" s="4" t="s">
        <v>81</v>
      </c>
    </row>
    <row r="6">
      <c r="B6" s="4" t="s">
        <v>82</v>
      </c>
    </row>
    <row r="7">
      <c r="B7" s="4" t="s">
        <v>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1_The Bridge 1988</vt:lpstr>
      <vt:lpstr>2_MaskMake</vt:lpstr>
      <vt:lpstr>3_Project Scheduling</vt:lpstr>
      <vt:lpstr>4_What If Analysis</vt:lpstr>
      <vt:lpstr>5_Scoring Model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2021-05-13T12:43:25Z</dcterms:created>
  <dc:creator>hp</dc:creator>
  <cp:lastModifiedBy>hp</cp:lastModifiedBy>
  <dcterms:modified xsi:type="dcterms:W3CDTF">2021-05-15T14:49:11Z</dcterms:modified>
</cp:coreProperties>
</file>